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JuergArnold\Desktop\"/>
    </mc:Choice>
  </mc:AlternateContent>
  <xr:revisionPtr revIDLastSave="0" documentId="13_ncr:1_{3668DAF3-C060-417E-8F70-DC73E5B174B0}" xr6:coauthVersionLast="45" xr6:coauthVersionMax="45" xr10:uidLastSave="{00000000-0000-0000-0000-000000000000}"/>
  <bookViews>
    <workbookView xWindow="3530" yWindow="320" windowWidth="21410" windowHeight="205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" l="1"/>
  <c r="O3" i="1" s="1"/>
  <c r="J3" i="1"/>
  <c r="J4" i="1"/>
  <c r="J5" i="1"/>
  <c r="J6" i="1"/>
  <c r="J7" i="1"/>
  <c r="J8" i="1"/>
  <c r="J9" i="1"/>
  <c r="J10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O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2" i="1"/>
  <c r="F11" i="1"/>
  <c r="F12" i="1" s="1"/>
  <c r="F9" i="1"/>
  <c r="F10" i="1" s="1"/>
  <c r="F7" i="1"/>
  <c r="F6" i="1"/>
  <c r="F4" i="1"/>
  <c r="F3" i="1"/>
  <c r="F2" i="1"/>
  <c r="F1" i="1"/>
  <c r="F8" i="1" l="1"/>
  <c r="F5" i="1"/>
  <c r="J53" i="1"/>
  <c r="O4" i="1"/>
  <c r="O5" i="1" s="1"/>
  <c r="O6" i="1" s="1"/>
  <c r="O7" i="1" s="1"/>
  <c r="O8" i="1" l="1"/>
  <c r="O10" i="1" s="1"/>
  <c r="O11" i="1" s="1"/>
  <c r="O12" i="1" l="1"/>
</calcChain>
</file>

<file path=xl/sharedStrings.xml><?xml version="1.0" encoding="utf-8"?>
<sst xmlns="http://schemas.openxmlformats.org/spreadsheetml/2006/main" count="71" uniqueCount="66">
  <si>
    <t>Name</t>
  </si>
  <si>
    <t>Abschlussnote</t>
  </si>
  <si>
    <t>Hans</t>
  </si>
  <si>
    <t>Fritz</t>
  </si>
  <si>
    <t>Susi</t>
  </si>
  <si>
    <t>Karl</t>
  </si>
  <si>
    <t>Ferdinand</t>
  </si>
  <si>
    <t>Anna</t>
  </si>
  <si>
    <t>Berta</t>
  </si>
  <si>
    <t>Cäsar</t>
  </si>
  <si>
    <t>Cecile</t>
  </si>
  <si>
    <t>Ahmed</t>
  </si>
  <si>
    <t>Yolanda</t>
  </si>
  <si>
    <t>Xaver</t>
  </si>
  <si>
    <t>Felix</t>
  </si>
  <si>
    <t>Matthias</t>
  </si>
  <si>
    <t>Marco</t>
  </si>
  <si>
    <t>Nina</t>
  </si>
  <si>
    <t>Otto</t>
  </si>
  <si>
    <t>Emil</t>
  </si>
  <si>
    <t>Frida</t>
  </si>
  <si>
    <t>Paul</t>
  </si>
  <si>
    <t>Rolf</t>
  </si>
  <si>
    <t>Silvia</t>
  </si>
  <si>
    <t>Theodor</t>
  </si>
  <si>
    <t>Gaby</t>
  </si>
  <si>
    <t>Hanna</t>
  </si>
  <si>
    <t>Kurt</t>
  </si>
  <si>
    <t>Ida</t>
  </si>
  <si>
    <t>Klara</t>
  </si>
  <si>
    <t>Leopold</t>
  </si>
  <si>
    <t>Mirka</t>
  </si>
  <si>
    <t>Renato</t>
  </si>
  <si>
    <t>Tamara</t>
  </si>
  <si>
    <t>Valeria</t>
  </si>
  <si>
    <t>Walter</t>
  </si>
  <si>
    <t>Beat</t>
  </si>
  <si>
    <t>Regina</t>
  </si>
  <si>
    <t>Regula</t>
  </si>
  <si>
    <t>Jonas</t>
  </si>
  <si>
    <t>Notensumme:</t>
  </si>
  <si>
    <t>Minimalwert:</t>
  </si>
  <si>
    <t>Maximawert:</t>
  </si>
  <si>
    <t>Anzahl Lernende:</t>
  </si>
  <si>
    <t>Durchschnitt:</t>
  </si>
  <si>
    <t>Modalwert:</t>
  </si>
  <si>
    <t>Median:</t>
  </si>
  <si>
    <t>Varianz:</t>
  </si>
  <si>
    <t>Spannweite:</t>
  </si>
  <si>
    <t>Standardabweichung:</t>
  </si>
  <si>
    <t>Varianz bei 30/100:</t>
  </si>
  <si>
    <t>Std.abw. bei 30/100:</t>
  </si>
  <si>
    <t>Notenliste</t>
  </si>
  <si>
    <t>Anzahl</t>
  </si>
  <si>
    <t>Kontrolle:</t>
  </si>
  <si>
    <t>2.00-2.49</t>
  </si>
  <si>
    <t>1.00-1.49</t>
  </si>
  <si>
    <t>1.50-1.99</t>
  </si>
  <si>
    <t>2.50-2.99</t>
  </si>
  <si>
    <t>3.00-3.49</t>
  </si>
  <si>
    <t>3.50-3.99</t>
  </si>
  <si>
    <t>4.00-4.49</t>
  </si>
  <si>
    <t>4.50-4.99</t>
  </si>
  <si>
    <t>5.00-5.49</t>
  </si>
  <si>
    <t>5.50-6.00</t>
  </si>
  <si>
    <t>Noten-Shortlist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</si>
</sst>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Häufigkeitsverteilung auf Zehntelnoten bezogen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numRef>
              <c:f>Tabelle1!$K$2:$K$26</c:f>
              <c:numCache>
                <c:formatCode>General</c:formatCode>
                <c:ptCount val="25"/>
                <c:pt idx="0">
                  <c:v>1</c:v>
                </c:pt>
                <c:pt idx="1">
                  <c:v>1.7</c:v>
                </c:pt>
                <c:pt idx="2">
                  <c:v>2</c:v>
                </c:pt>
                <c:pt idx="3">
                  <c:v>2.2999999999999998</c:v>
                </c:pt>
                <c:pt idx="4">
                  <c:v>2.8</c:v>
                </c:pt>
                <c:pt idx="5">
                  <c:v>2.9</c:v>
                </c:pt>
                <c:pt idx="6">
                  <c:v>3.2</c:v>
                </c:pt>
                <c:pt idx="7">
                  <c:v>3.3</c:v>
                </c:pt>
                <c:pt idx="8">
                  <c:v>3.4</c:v>
                </c:pt>
                <c:pt idx="9">
                  <c:v>3.5</c:v>
                </c:pt>
                <c:pt idx="10">
                  <c:v>3.9</c:v>
                </c:pt>
                <c:pt idx="11">
                  <c:v>4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  <c:pt idx="15">
                  <c:v>4.5</c:v>
                </c:pt>
                <c:pt idx="16">
                  <c:v>4.5999999999999996</c:v>
                </c:pt>
                <c:pt idx="17">
                  <c:v>4.7</c:v>
                </c:pt>
                <c:pt idx="18">
                  <c:v>4.8</c:v>
                </c:pt>
                <c:pt idx="19">
                  <c:v>4.9000000000000004</c:v>
                </c:pt>
                <c:pt idx="20">
                  <c:v>5.0999999999999996</c:v>
                </c:pt>
                <c:pt idx="21">
                  <c:v>5.3</c:v>
                </c:pt>
                <c:pt idx="22">
                  <c:v>5.6</c:v>
                </c:pt>
                <c:pt idx="23">
                  <c:v>5.7</c:v>
                </c:pt>
                <c:pt idx="24">
                  <c:v>6</c:v>
                </c:pt>
              </c:numCache>
            </c:numRef>
          </c:cat>
          <c:val>
            <c:numRef>
              <c:f>Tabelle1!$L$2:$L$26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186-971B-E55928825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79280"/>
        <c:axId val="1997054368"/>
      </c:barChart>
      <c:catAx>
        <c:axId val="21387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Mathe-Noten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7054368"/>
        <c:crosses val="autoZero"/>
        <c:auto val="1"/>
        <c:lblAlgn val="ctr"/>
        <c:lblOffset val="100"/>
        <c:noMultiLvlLbl val="0"/>
      </c:catAx>
      <c:valAx>
        <c:axId val="199705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Anz.</a:t>
                </a:r>
                <a:r>
                  <a:rPr lang="de-CH" baseline="0"/>
                  <a:t> </a:t>
                </a:r>
                <a:r>
                  <a:rPr lang="de-CH"/>
                  <a:t>Lernende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87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Häufigkeitsverteilung auf halbe Noten bezogen</a:t>
            </a:r>
          </a:p>
        </c:rich>
      </c:tx>
      <c:layout>
        <c:manualLayout>
          <c:xMode val="edge"/>
          <c:yMode val="edge"/>
          <c:x val="0.1177915573053368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Tabelle1!$N$2:$N$11</c:f>
              <c:strCache>
                <c:ptCount val="10"/>
                <c:pt idx="0">
                  <c:v>1.00-1.49</c:v>
                </c:pt>
                <c:pt idx="1">
                  <c:v>1.50-1.99</c:v>
                </c:pt>
                <c:pt idx="2">
                  <c:v>2.00-2.49</c:v>
                </c:pt>
                <c:pt idx="3">
                  <c:v>2.50-2.99</c:v>
                </c:pt>
                <c:pt idx="4">
                  <c:v>3.00-3.49</c:v>
                </c:pt>
                <c:pt idx="5">
                  <c:v>3.50-3.99</c:v>
                </c:pt>
                <c:pt idx="6">
                  <c:v>4.00-4.49</c:v>
                </c:pt>
                <c:pt idx="7">
                  <c:v>4.50-4.99</c:v>
                </c:pt>
                <c:pt idx="8">
                  <c:v>5.00-5.49</c:v>
                </c:pt>
                <c:pt idx="9">
                  <c:v>5.50-6.00</c:v>
                </c:pt>
              </c:strCache>
            </c:strRef>
          </c:cat>
          <c:val>
            <c:numRef>
              <c:f>Tabelle1!$O$2:$O$11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7</c:v>
                </c:pt>
                <c:pt idx="7">
                  <c:v>8</c:v>
                </c:pt>
                <c:pt idx="8">
                  <c:v>4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5DD-8E5D-E57D8D3CB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612992"/>
        <c:axId val="316415744"/>
      </c:barChart>
      <c:catAx>
        <c:axId val="318612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Mathe-Notenbereiche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6415744"/>
        <c:crosses val="autoZero"/>
        <c:auto val="1"/>
        <c:lblAlgn val="ctr"/>
        <c:lblOffset val="100"/>
        <c:noMultiLvlLbl val="0"/>
      </c:catAx>
      <c:valAx>
        <c:axId val="31641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Anz.</a:t>
                </a:r>
                <a:r>
                  <a:rPr lang="de-CH" baseline="0"/>
                  <a:t> Lernende</a:t>
                </a:r>
                <a:endParaRPr lang="de-C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61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17463</xdr:colOff>
      <xdr:row>29</xdr:row>
      <xdr:rowOff>11113</xdr:rowOff>
    </xdr:from>
    <xdr:to>
      <xdr:col>18</xdr:col>
      <xdr:colOff>754063</xdr:colOff>
      <xdr:row>44</xdr:row>
      <xdr:rowOff>39688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9B4A5FC-04E6-42DB-9650-017598BD1D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760412</xdr:colOff>
      <xdr:row>13</xdr:row>
      <xdr:rowOff>19049</xdr:rowOff>
    </xdr:from>
    <xdr:to>
      <xdr:col>18</xdr:col>
      <xdr:colOff>760412</xdr:colOff>
      <xdr:row>28</xdr:row>
      <xdr:rowOff>47625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697A9B72-A995-42B7-98E6-46C79057A6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80" zoomScaleNormal="80" workbookViewId="0">
      <selection activeCell="P1" sqref="P1"/>
    </sheetView>
  </sheetViews>
  <sheetFormatPr baseColWidth="10" defaultRowHeight="14.5" x14ac:dyDescent="0.35"/>
  <cols>
    <col min="2" max="2" width="14.54296875" customWidth="1"/>
    <col min="5" max="5" width="18.81640625" customWidth="1"/>
    <col min="11" max="11" width="16.81640625" customWidth="1"/>
  </cols>
  <sheetData>
    <row r="1" spans="1:15" x14ac:dyDescent="0.35">
      <c r="A1" s="1" t="s">
        <v>0</v>
      </c>
      <c r="B1" s="1" t="s">
        <v>1</v>
      </c>
      <c r="E1" s="3" t="s">
        <v>43</v>
      </c>
      <c r="F1">
        <f>COUNT(B2:B40)</f>
        <v>39</v>
      </c>
      <c r="I1" s="8" t="s">
        <v>52</v>
      </c>
      <c r="J1" s="8" t="s">
        <v>53</v>
      </c>
      <c r="K1" s="8" t="s">
        <v>65</v>
      </c>
      <c r="L1" s="8" t="s">
        <v>53</v>
      </c>
      <c r="N1" s="1" t="s">
        <v>52</v>
      </c>
      <c r="O1" s="8" t="s">
        <v>53</v>
      </c>
    </row>
    <row r="2" spans="1:15" x14ac:dyDescent="0.35">
      <c r="A2" t="s">
        <v>2</v>
      </c>
      <c r="B2">
        <v>4.3</v>
      </c>
      <c r="E2" s="3" t="s">
        <v>40</v>
      </c>
      <c r="F2">
        <f>SUM(B2:B40)</f>
        <v>168.8</v>
      </c>
      <c r="I2">
        <v>1</v>
      </c>
      <c r="J2">
        <f>COUNTIF($B$2:$B$40,I2)</f>
        <v>1</v>
      </c>
      <c r="K2">
        <v>1</v>
      </c>
      <c r="L2">
        <f>COUNTIF($B$2:$B$40,K2)</f>
        <v>1</v>
      </c>
      <c r="N2" s="5" t="s">
        <v>56</v>
      </c>
      <c r="O2">
        <f>COUNTIF($B$2:$B$40,"&lt;=1.49")</f>
        <v>1</v>
      </c>
    </row>
    <row r="3" spans="1:15" x14ac:dyDescent="0.35">
      <c r="A3" t="s">
        <v>3</v>
      </c>
      <c r="B3">
        <v>5.0999999999999996</v>
      </c>
      <c r="E3" s="3" t="s">
        <v>41</v>
      </c>
      <c r="F3">
        <f>MIN(B2:B40)</f>
        <v>1</v>
      </c>
      <c r="I3">
        <v>1.1000000000000001</v>
      </c>
      <c r="J3">
        <f t="shared" ref="J3:J10" si="0">COUNTIF($B$2:$B$40,I3)</f>
        <v>0</v>
      </c>
      <c r="K3">
        <v>1.7</v>
      </c>
      <c r="L3">
        <f t="shared" ref="L3:L26" si="1">COUNTIF($B$2:$B$40,K3)</f>
        <v>1</v>
      </c>
      <c r="N3" s="5" t="s">
        <v>57</v>
      </c>
      <c r="O3">
        <f>COUNTIF($B$2:$B$40,"&lt;=1.99")-O2</f>
        <v>1</v>
      </c>
    </row>
    <row r="4" spans="1:15" x14ac:dyDescent="0.35">
      <c r="A4" t="s">
        <v>4</v>
      </c>
      <c r="B4">
        <v>6</v>
      </c>
      <c r="E4" s="3" t="s">
        <v>42</v>
      </c>
      <c r="F4">
        <f>MAX(B2:B40)</f>
        <v>6</v>
      </c>
      <c r="I4">
        <v>1.2</v>
      </c>
      <c r="J4">
        <f t="shared" si="0"/>
        <v>0</v>
      </c>
      <c r="K4">
        <v>2</v>
      </c>
      <c r="L4">
        <f t="shared" si="1"/>
        <v>1</v>
      </c>
      <c r="N4" s="5" t="s">
        <v>55</v>
      </c>
      <c r="O4">
        <f>COUNTIF($B$2:$B$40,"&lt;=2.49")-O2-O3</f>
        <v>2</v>
      </c>
    </row>
    <row r="5" spans="1:15" x14ac:dyDescent="0.35">
      <c r="A5" t="s">
        <v>5</v>
      </c>
      <c r="B5">
        <v>2.2999999999999998</v>
      </c>
      <c r="E5" s="3" t="s">
        <v>44</v>
      </c>
      <c r="F5">
        <f>F2/F1</f>
        <v>4.3282051282051288</v>
      </c>
      <c r="I5">
        <v>1.3</v>
      </c>
      <c r="J5">
        <f t="shared" si="0"/>
        <v>0</v>
      </c>
      <c r="K5">
        <v>2.2999999999999998</v>
      </c>
      <c r="L5">
        <f t="shared" si="1"/>
        <v>1</v>
      </c>
      <c r="N5" s="5" t="s">
        <v>58</v>
      </c>
      <c r="O5">
        <f>COUNTIF($B$2:$B$40,"&lt;=2.99")-O2-O3-O4</f>
        <v>2</v>
      </c>
    </row>
    <row r="6" spans="1:15" x14ac:dyDescent="0.35">
      <c r="A6" t="s">
        <v>6</v>
      </c>
      <c r="B6">
        <v>4.5</v>
      </c>
      <c r="E6" s="3" t="s">
        <v>45</v>
      </c>
      <c r="F6">
        <f>MODE(B2:B40)</f>
        <v>6</v>
      </c>
      <c r="I6">
        <v>1.4</v>
      </c>
      <c r="J6">
        <f t="shared" si="0"/>
        <v>0</v>
      </c>
      <c r="K6">
        <v>2.8</v>
      </c>
      <c r="L6">
        <f t="shared" si="1"/>
        <v>1</v>
      </c>
      <c r="N6" s="5" t="s">
        <v>59</v>
      </c>
      <c r="O6">
        <f>COUNTIF($B$2:$B$40,"&lt;=3.49")-O2-O3-O4-O5</f>
        <v>4</v>
      </c>
    </row>
    <row r="7" spans="1:15" x14ac:dyDescent="0.35">
      <c r="A7" t="s">
        <v>7</v>
      </c>
      <c r="B7">
        <v>4.8</v>
      </c>
      <c r="E7" s="3" t="s">
        <v>46</v>
      </c>
      <c r="F7">
        <f>MEDIAN(B2:B40)</f>
        <v>4.5</v>
      </c>
      <c r="I7">
        <v>1.5</v>
      </c>
      <c r="J7">
        <f t="shared" si="0"/>
        <v>0</v>
      </c>
      <c r="K7">
        <v>2.9</v>
      </c>
      <c r="L7">
        <f t="shared" si="1"/>
        <v>1</v>
      </c>
      <c r="N7" s="5" t="s">
        <v>60</v>
      </c>
      <c r="O7">
        <f>COUNTIF($B$2:$B$40,"&lt;=3.99")-O2-O3-O4-O5-O6</f>
        <v>2</v>
      </c>
    </row>
    <row r="8" spans="1:15" x14ac:dyDescent="0.35">
      <c r="A8" t="s">
        <v>8</v>
      </c>
      <c r="B8">
        <v>3.4</v>
      </c>
      <c r="E8" s="3" t="s">
        <v>48</v>
      </c>
      <c r="F8">
        <f>F4-F3</f>
        <v>5</v>
      </c>
      <c r="I8">
        <v>1.6</v>
      </c>
      <c r="J8">
        <f t="shared" si="0"/>
        <v>0</v>
      </c>
      <c r="K8">
        <v>3.2</v>
      </c>
      <c r="L8">
        <f t="shared" si="1"/>
        <v>1</v>
      </c>
      <c r="N8" s="5" t="s">
        <v>61</v>
      </c>
      <c r="O8">
        <f>COUNTIF($B$2:$B$40,"&lt;=4.49")-O2-O3-O4-O5-O6-O7</f>
        <v>7</v>
      </c>
    </row>
    <row r="9" spans="1:15" x14ac:dyDescent="0.35">
      <c r="A9" t="s">
        <v>9</v>
      </c>
      <c r="B9">
        <v>6</v>
      </c>
      <c r="E9" s="3" t="s">
        <v>47</v>
      </c>
      <c r="F9">
        <f>STDEVP(B2:B40)</f>
        <v>1.2592119468751815</v>
      </c>
      <c r="I9">
        <v>1.7</v>
      </c>
      <c r="J9">
        <f t="shared" si="0"/>
        <v>1</v>
      </c>
      <c r="K9">
        <v>3.3</v>
      </c>
      <c r="L9">
        <f t="shared" si="1"/>
        <v>1</v>
      </c>
      <c r="N9" s="5" t="s">
        <v>62</v>
      </c>
      <c r="O9">
        <f>COUNTIF($B$2:$B$40,"&lt;=4.99")-COUNTIF($B$2:$B$40,"&lt;=4.49")</f>
        <v>8</v>
      </c>
    </row>
    <row r="10" spans="1:15" x14ac:dyDescent="0.35">
      <c r="A10" t="s">
        <v>10</v>
      </c>
      <c r="B10">
        <v>2.8</v>
      </c>
      <c r="E10" s="4" t="s">
        <v>49</v>
      </c>
      <c r="F10" s="2">
        <f>SQRT(F9)</f>
        <v>1.1221461343671695</v>
      </c>
      <c r="G10" s="2"/>
      <c r="I10">
        <v>1.8</v>
      </c>
      <c r="J10">
        <f t="shared" si="0"/>
        <v>0</v>
      </c>
      <c r="K10">
        <v>3.4</v>
      </c>
      <c r="L10">
        <f t="shared" si="1"/>
        <v>2</v>
      </c>
      <c r="N10" s="5" t="s">
        <v>63</v>
      </c>
      <c r="O10">
        <f>COUNTIF($B$2:$B$40,"&lt;=5.49")-O2-O3-O4-O5-O6-O7-O8-O9</f>
        <v>4</v>
      </c>
    </row>
    <row r="11" spans="1:15" x14ac:dyDescent="0.35">
      <c r="A11" t="s">
        <v>11</v>
      </c>
      <c r="B11">
        <v>4.3</v>
      </c>
      <c r="E11" s="4" t="s">
        <v>50</v>
      </c>
      <c r="F11">
        <f>STDEV(B2:B32)</f>
        <v>1.0879298680748968</v>
      </c>
      <c r="I11">
        <v>1.9</v>
      </c>
      <c r="J11">
        <f t="shared" ref="J11:J52" si="2">COUNTIF($B$2:$B$40,I11)</f>
        <v>0</v>
      </c>
      <c r="K11">
        <v>3.5</v>
      </c>
      <c r="L11">
        <f t="shared" si="1"/>
        <v>1</v>
      </c>
      <c r="N11" s="5" t="s">
        <v>64</v>
      </c>
      <c r="O11">
        <f>COUNTIF($B$2:$B$40,"&lt;=6")-O2-O3-O4-O5-O6-O7-O8-O9-O10</f>
        <v>8</v>
      </c>
    </row>
    <row r="12" spans="1:15" x14ac:dyDescent="0.35">
      <c r="A12" t="s">
        <v>12</v>
      </c>
      <c r="B12">
        <v>2.9</v>
      </c>
      <c r="E12" s="4" t="s">
        <v>51</v>
      </c>
      <c r="F12">
        <f>SQRT(F11)</f>
        <v>1.0430387663336855</v>
      </c>
      <c r="I12">
        <v>2</v>
      </c>
      <c r="J12">
        <f t="shared" si="2"/>
        <v>1</v>
      </c>
      <c r="K12">
        <v>3.9</v>
      </c>
      <c r="L12">
        <f t="shared" si="1"/>
        <v>1</v>
      </c>
      <c r="N12" s="6" t="s">
        <v>54</v>
      </c>
      <c r="O12" s="7">
        <f>SUM(O2:O11)</f>
        <v>39</v>
      </c>
    </row>
    <row r="13" spans="1:15" x14ac:dyDescent="0.35">
      <c r="A13" t="s">
        <v>13</v>
      </c>
      <c r="B13">
        <v>4</v>
      </c>
      <c r="I13">
        <v>2.1</v>
      </c>
      <c r="J13">
        <f t="shared" si="2"/>
        <v>0</v>
      </c>
      <c r="K13">
        <v>4</v>
      </c>
      <c r="L13">
        <f t="shared" si="1"/>
        <v>1</v>
      </c>
    </row>
    <row r="14" spans="1:15" x14ac:dyDescent="0.35">
      <c r="A14" t="s">
        <v>14</v>
      </c>
      <c r="B14">
        <v>5.3</v>
      </c>
      <c r="I14">
        <v>2.2000000000000002</v>
      </c>
      <c r="J14">
        <f t="shared" si="2"/>
        <v>0</v>
      </c>
      <c r="K14">
        <v>4.0999999999999996</v>
      </c>
      <c r="L14">
        <f t="shared" si="1"/>
        <v>1</v>
      </c>
    </row>
    <row r="15" spans="1:15" x14ac:dyDescent="0.35">
      <c r="A15" t="s">
        <v>15</v>
      </c>
      <c r="B15">
        <v>4.7</v>
      </c>
      <c r="I15">
        <v>2.2999999999999998</v>
      </c>
      <c r="J15">
        <f t="shared" si="2"/>
        <v>1</v>
      </c>
      <c r="K15">
        <v>4.2</v>
      </c>
      <c r="L15">
        <f t="shared" si="1"/>
        <v>2</v>
      </c>
    </row>
    <row r="16" spans="1:15" x14ac:dyDescent="0.35">
      <c r="A16" t="s">
        <v>16</v>
      </c>
      <c r="B16">
        <v>4.0999999999999996</v>
      </c>
      <c r="E16" s="2"/>
      <c r="F16" s="2"/>
      <c r="G16" s="2"/>
      <c r="I16">
        <v>2.4</v>
      </c>
      <c r="J16">
        <f t="shared" si="2"/>
        <v>0</v>
      </c>
      <c r="K16">
        <v>4.3</v>
      </c>
      <c r="L16">
        <f t="shared" si="1"/>
        <v>3</v>
      </c>
    </row>
    <row r="17" spans="1:12" x14ac:dyDescent="0.35">
      <c r="A17" t="s">
        <v>17</v>
      </c>
      <c r="B17">
        <v>3.2</v>
      </c>
      <c r="I17">
        <v>2.5</v>
      </c>
      <c r="J17">
        <f t="shared" si="2"/>
        <v>0</v>
      </c>
      <c r="K17">
        <v>4.5</v>
      </c>
      <c r="L17">
        <f t="shared" si="1"/>
        <v>1</v>
      </c>
    </row>
    <row r="18" spans="1:12" x14ac:dyDescent="0.35">
      <c r="A18" t="s">
        <v>18</v>
      </c>
      <c r="B18">
        <v>6</v>
      </c>
      <c r="I18">
        <v>2.6</v>
      </c>
      <c r="J18">
        <f t="shared" si="2"/>
        <v>0</v>
      </c>
      <c r="K18">
        <v>4.5999999999999996</v>
      </c>
      <c r="L18">
        <f t="shared" si="1"/>
        <v>1</v>
      </c>
    </row>
    <row r="19" spans="1:12" x14ac:dyDescent="0.35">
      <c r="A19" t="s">
        <v>19</v>
      </c>
      <c r="B19">
        <v>1.7</v>
      </c>
      <c r="I19">
        <v>2.7</v>
      </c>
      <c r="J19">
        <f t="shared" si="2"/>
        <v>0</v>
      </c>
      <c r="K19">
        <v>4.7</v>
      </c>
      <c r="L19">
        <f t="shared" si="1"/>
        <v>2</v>
      </c>
    </row>
    <row r="20" spans="1:12" x14ac:dyDescent="0.35">
      <c r="A20" t="s">
        <v>20</v>
      </c>
      <c r="B20">
        <v>4.8</v>
      </c>
      <c r="I20">
        <v>2.8</v>
      </c>
      <c r="J20">
        <f t="shared" si="2"/>
        <v>1</v>
      </c>
      <c r="K20">
        <v>4.8</v>
      </c>
      <c r="L20">
        <f t="shared" si="1"/>
        <v>2</v>
      </c>
    </row>
    <row r="21" spans="1:12" x14ac:dyDescent="0.35">
      <c r="A21" t="s">
        <v>21</v>
      </c>
      <c r="B21">
        <v>3.5</v>
      </c>
      <c r="I21">
        <v>2.9</v>
      </c>
      <c r="J21">
        <f t="shared" si="2"/>
        <v>1</v>
      </c>
      <c r="K21">
        <v>4.9000000000000004</v>
      </c>
      <c r="L21">
        <f t="shared" si="1"/>
        <v>2</v>
      </c>
    </row>
    <row r="22" spans="1:12" x14ac:dyDescent="0.35">
      <c r="A22" t="s">
        <v>22</v>
      </c>
      <c r="B22">
        <v>5.3</v>
      </c>
      <c r="I22">
        <v>3</v>
      </c>
      <c r="J22">
        <f t="shared" si="2"/>
        <v>0</v>
      </c>
      <c r="K22">
        <v>5.0999999999999996</v>
      </c>
      <c r="L22">
        <f t="shared" si="1"/>
        <v>2</v>
      </c>
    </row>
    <row r="23" spans="1:12" x14ac:dyDescent="0.35">
      <c r="A23" t="s">
        <v>23</v>
      </c>
      <c r="B23">
        <v>5.7</v>
      </c>
      <c r="I23">
        <v>3.1</v>
      </c>
      <c r="J23">
        <f t="shared" si="2"/>
        <v>0</v>
      </c>
      <c r="K23">
        <v>5.3</v>
      </c>
      <c r="L23">
        <f t="shared" si="1"/>
        <v>2</v>
      </c>
    </row>
    <row r="24" spans="1:12" x14ac:dyDescent="0.35">
      <c r="A24" t="s">
        <v>24</v>
      </c>
      <c r="B24">
        <v>4.2</v>
      </c>
      <c r="I24">
        <v>3.2</v>
      </c>
      <c r="J24">
        <f t="shared" si="2"/>
        <v>1</v>
      </c>
      <c r="K24">
        <v>5.6</v>
      </c>
      <c r="L24">
        <f t="shared" si="1"/>
        <v>1</v>
      </c>
    </row>
    <row r="25" spans="1:12" x14ac:dyDescent="0.35">
      <c r="A25" t="s">
        <v>25</v>
      </c>
      <c r="B25">
        <v>4.5999999999999996</v>
      </c>
      <c r="I25">
        <v>3.3</v>
      </c>
      <c r="J25">
        <f t="shared" si="2"/>
        <v>1</v>
      </c>
      <c r="K25">
        <v>5.7</v>
      </c>
      <c r="L25">
        <f t="shared" si="1"/>
        <v>1</v>
      </c>
    </row>
    <row r="26" spans="1:12" x14ac:dyDescent="0.35">
      <c r="A26" t="s">
        <v>26</v>
      </c>
      <c r="B26">
        <v>5.0999999999999996</v>
      </c>
      <c r="I26">
        <v>3.4</v>
      </c>
      <c r="J26">
        <f t="shared" si="2"/>
        <v>2</v>
      </c>
      <c r="K26">
        <v>6</v>
      </c>
      <c r="L26">
        <f t="shared" si="1"/>
        <v>6</v>
      </c>
    </row>
    <row r="27" spans="1:12" x14ac:dyDescent="0.35">
      <c r="A27" t="s">
        <v>27</v>
      </c>
      <c r="B27">
        <v>4.9000000000000004</v>
      </c>
      <c r="I27">
        <v>3.5</v>
      </c>
      <c r="J27">
        <f t="shared" si="2"/>
        <v>1</v>
      </c>
    </row>
    <row r="28" spans="1:12" x14ac:dyDescent="0.35">
      <c r="A28" t="s">
        <v>28</v>
      </c>
      <c r="B28">
        <v>4.7</v>
      </c>
      <c r="I28">
        <v>3.6</v>
      </c>
      <c r="J28">
        <f t="shared" si="2"/>
        <v>0</v>
      </c>
    </row>
    <row r="29" spans="1:12" x14ac:dyDescent="0.35">
      <c r="A29" t="s">
        <v>29</v>
      </c>
      <c r="B29">
        <v>3.9</v>
      </c>
      <c r="I29">
        <v>3.7</v>
      </c>
      <c r="J29">
        <f t="shared" si="2"/>
        <v>0</v>
      </c>
    </row>
    <row r="30" spans="1:12" x14ac:dyDescent="0.35">
      <c r="A30" t="s">
        <v>30</v>
      </c>
      <c r="B30">
        <v>5.6</v>
      </c>
      <c r="I30">
        <v>3.8</v>
      </c>
      <c r="J30">
        <f t="shared" si="2"/>
        <v>0</v>
      </c>
    </row>
    <row r="31" spans="1:12" x14ac:dyDescent="0.35">
      <c r="A31" t="s">
        <v>31</v>
      </c>
      <c r="B31">
        <v>4.3</v>
      </c>
      <c r="I31">
        <v>3.9</v>
      </c>
      <c r="J31">
        <f t="shared" si="2"/>
        <v>1</v>
      </c>
    </row>
    <row r="32" spans="1:12" x14ac:dyDescent="0.35">
      <c r="A32" t="s">
        <v>32</v>
      </c>
      <c r="B32">
        <v>3.4</v>
      </c>
      <c r="I32">
        <v>4</v>
      </c>
      <c r="J32">
        <f t="shared" si="2"/>
        <v>1</v>
      </c>
    </row>
    <row r="33" spans="1:10" x14ac:dyDescent="0.35">
      <c r="A33" t="s">
        <v>4</v>
      </c>
      <c r="B33">
        <v>6</v>
      </c>
      <c r="I33">
        <v>4.0999999999999996</v>
      </c>
      <c r="J33">
        <f t="shared" si="2"/>
        <v>1</v>
      </c>
    </row>
    <row r="34" spans="1:10" x14ac:dyDescent="0.35">
      <c r="A34" t="s">
        <v>33</v>
      </c>
      <c r="B34">
        <v>4.9000000000000004</v>
      </c>
      <c r="I34">
        <v>4.2</v>
      </c>
      <c r="J34">
        <f t="shared" si="2"/>
        <v>2</v>
      </c>
    </row>
    <row r="35" spans="1:10" x14ac:dyDescent="0.35">
      <c r="A35" t="s">
        <v>34</v>
      </c>
      <c r="B35">
        <v>6</v>
      </c>
      <c r="I35">
        <v>4.3</v>
      </c>
      <c r="J35">
        <f t="shared" si="2"/>
        <v>3</v>
      </c>
    </row>
    <row r="36" spans="1:10" x14ac:dyDescent="0.35">
      <c r="A36" t="s">
        <v>35</v>
      </c>
      <c r="B36">
        <v>6</v>
      </c>
      <c r="I36">
        <v>4.4000000000000004</v>
      </c>
      <c r="J36">
        <f t="shared" si="2"/>
        <v>0</v>
      </c>
    </row>
    <row r="37" spans="1:10" x14ac:dyDescent="0.35">
      <c r="A37" t="s">
        <v>36</v>
      </c>
      <c r="B37">
        <v>2</v>
      </c>
      <c r="I37">
        <v>4.5</v>
      </c>
      <c r="J37">
        <f t="shared" si="2"/>
        <v>1</v>
      </c>
    </row>
    <row r="38" spans="1:10" x14ac:dyDescent="0.35">
      <c r="A38" t="s">
        <v>37</v>
      </c>
      <c r="B38">
        <v>3.3</v>
      </c>
      <c r="I38">
        <v>4.5999999999999996</v>
      </c>
      <c r="J38">
        <f t="shared" si="2"/>
        <v>1</v>
      </c>
    </row>
    <row r="39" spans="1:10" x14ac:dyDescent="0.35">
      <c r="A39" t="s">
        <v>38</v>
      </c>
      <c r="B39">
        <v>4.2</v>
      </c>
      <c r="I39">
        <v>4.7</v>
      </c>
      <c r="J39">
        <f t="shared" si="2"/>
        <v>2</v>
      </c>
    </row>
    <row r="40" spans="1:10" x14ac:dyDescent="0.35">
      <c r="A40" t="s">
        <v>39</v>
      </c>
      <c r="B40">
        <v>1</v>
      </c>
      <c r="I40">
        <v>4.8</v>
      </c>
      <c r="J40">
        <f t="shared" si="2"/>
        <v>2</v>
      </c>
    </row>
    <row r="41" spans="1:10" x14ac:dyDescent="0.35">
      <c r="I41">
        <v>4.9000000000000004</v>
      </c>
      <c r="J41">
        <f t="shared" si="2"/>
        <v>2</v>
      </c>
    </row>
    <row r="42" spans="1:10" x14ac:dyDescent="0.35">
      <c r="I42">
        <v>5</v>
      </c>
      <c r="J42">
        <f t="shared" si="2"/>
        <v>0</v>
      </c>
    </row>
    <row r="43" spans="1:10" x14ac:dyDescent="0.35">
      <c r="I43">
        <v>5.0999999999999996</v>
      </c>
      <c r="J43">
        <f t="shared" si="2"/>
        <v>2</v>
      </c>
    </row>
    <row r="44" spans="1:10" x14ac:dyDescent="0.35">
      <c r="I44">
        <v>5.2</v>
      </c>
      <c r="J44">
        <f t="shared" si="2"/>
        <v>0</v>
      </c>
    </row>
    <row r="45" spans="1:10" x14ac:dyDescent="0.35">
      <c r="I45">
        <v>5.3</v>
      </c>
      <c r="J45">
        <f t="shared" si="2"/>
        <v>2</v>
      </c>
    </row>
    <row r="46" spans="1:10" x14ac:dyDescent="0.35">
      <c r="I46">
        <v>5.4</v>
      </c>
      <c r="J46">
        <f t="shared" si="2"/>
        <v>0</v>
      </c>
    </row>
    <row r="47" spans="1:10" x14ac:dyDescent="0.35">
      <c r="I47">
        <v>5.5</v>
      </c>
      <c r="J47">
        <f t="shared" si="2"/>
        <v>0</v>
      </c>
    </row>
    <row r="48" spans="1:10" x14ac:dyDescent="0.35">
      <c r="I48">
        <v>5.6</v>
      </c>
      <c r="J48">
        <f t="shared" si="2"/>
        <v>1</v>
      </c>
    </row>
    <row r="49" spans="9:10" x14ac:dyDescent="0.35">
      <c r="I49">
        <v>5.7</v>
      </c>
      <c r="J49">
        <f t="shared" si="2"/>
        <v>1</v>
      </c>
    </row>
    <row r="50" spans="9:10" x14ac:dyDescent="0.35">
      <c r="I50">
        <v>5.8</v>
      </c>
      <c r="J50">
        <f t="shared" si="2"/>
        <v>0</v>
      </c>
    </row>
    <row r="51" spans="9:10" x14ac:dyDescent="0.35">
      <c r="I51">
        <v>5.9</v>
      </c>
      <c r="J51">
        <f t="shared" si="2"/>
        <v>0</v>
      </c>
    </row>
    <row r="52" spans="9:10" x14ac:dyDescent="0.35">
      <c r="I52">
        <v>6</v>
      </c>
      <c r="J52">
        <f t="shared" si="2"/>
        <v>6</v>
      </c>
    </row>
    <row r="53" spans="9:10" x14ac:dyDescent="0.35">
      <c r="I53" t="s">
        <v>54</v>
      </c>
      <c r="J53">
        <f>SUM(J2:J52)</f>
        <v>39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TBZ</dc:creator>
  <cp:lastModifiedBy>JuergArnold</cp:lastModifiedBy>
  <dcterms:created xsi:type="dcterms:W3CDTF">2018-12-04T09:21:02Z</dcterms:created>
  <dcterms:modified xsi:type="dcterms:W3CDTF">2020-09-28T15:33:02Z</dcterms:modified>
</cp:coreProperties>
</file>